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8535" windowHeight="361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E11" i="1"/>
  <c r="E17"/>
  <c r="E21"/>
  <c r="E25"/>
  <c r="E30"/>
  <c r="E35"/>
  <c r="D61"/>
  <c r="D59" s="1"/>
  <c r="D50"/>
  <c r="D46"/>
  <c r="D41"/>
  <c r="D36"/>
  <c r="D31"/>
  <c r="D26"/>
  <c r="D22"/>
  <c r="D18"/>
  <c r="D12"/>
  <c r="D40" l="1"/>
  <c r="D69" s="1"/>
  <c r="E69" s="1"/>
  <c r="E48" l="1"/>
  <c r="E46"/>
  <c r="E44"/>
  <c r="E42"/>
  <c r="E40"/>
  <c r="E49"/>
  <c r="E47"/>
  <c r="E45"/>
  <c r="E43"/>
  <c r="E41"/>
  <c r="E57"/>
  <c r="E55"/>
  <c r="E53"/>
  <c r="E51"/>
  <c r="E58"/>
  <c r="E56"/>
  <c r="E54"/>
  <c r="E52"/>
  <c r="E50"/>
  <c r="E71"/>
  <c r="E66"/>
  <c r="E64"/>
  <c r="E62"/>
  <c r="E60"/>
  <c r="E67"/>
  <c r="E65"/>
  <c r="E63"/>
  <c r="E61"/>
  <c r="E59"/>
</calcChain>
</file>

<file path=xl/sharedStrings.xml><?xml version="1.0" encoding="utf-8"?>
<sst xmlns="http://schemas.openxmlformats.org/spreadsheetml/2006/main" count="94" uniqueCount="89">
  <si>
    <t>I. Технические характеристики дома:</t>
  </si>
  <si>
    <t>1. Общая площадь жилых помещений, кв. м.</t>
  </si>
  <si>
    <t>2. Общая площадь нежилых помещений, кв. м.</t>
  </si>
  <si>
    <t>3. Общая площадь МОП, кв. м.</t>
  </si>
  <si>
    <t>4. Количество подъездов</t>
  </si>
  <si>
    <t>5. Количество лифтов</t>
  </si>
  <si>
    <t>6. Количество квартир</t>
  </si>
  <si>
    <t>II. Сведения о начислениях, поступлениях и задолженности за жилищные услуги (Содержание и Ремонт)</t>
  </si>
  <si>
    <t>1. Начисления за СиР МКД, руб.</t>
  </si>
  <si>
    <t>2. Оплачено за СиР МКД, руб.</t>
  </si>
  <si>
    <t>3. Задолженность жителей перед УК за СиР, руб.</t>
  </si>
  <si>
    <t>III. Сведения о начислениях, поступлениях и задолженности за комунальные услуги</t>
  </si>
  <si>
    <t>Холодное водоснабжение</t>
  </si>
  <si>
    <t>1. Начисления за холодное водоснабжение, руб.</t>
  </si>
  <si>
    <t>2. Оплачено жителями за холодное водоснабжение, руб.</t>
  </si>
  <si>
    <t>Водоотведение</t>
  </si>
  <si>
    <t>1. Начисления за водоотведение, руб.</t>
  </si>
  <si>
    <t>2. Оплачено жителями за водоотведение, руб.</t>
  </si>
  <si>
    <t>3. Задолженность жителей на 31.12.15, руб.</t>
  </si>
  <si>
    <t>Тепловая энергия</t>
  </si>
  <si>
    <t>1. Начисления за тепловую энергию, руб.</t>
  </si>
  <si>
    <t>2. Оплачено жителями за тепловую энергию, руб.</t>
  </si>
  <si>
    <t>IV. Капитальный ремонт</t>
  </si>
  <si>
    <t>1. Начисления жителям капитальный ремонт МКД, руб.</t>
  </si>
  <si>
    <t>2. Оплачено жителями КР МКД, руб.</t>
  </si>
  <si>
    <t>V. Услуги консьержа</t>
  </si>
  <si>
    <t>VI. Расходы и доходы за период с 1 октября по 31 декабря 2015 г.</t>
  </si>
  <si>
    <t>1.3.</t>
  </si>
  <si>
    <t>1.3.2.</t>
  </si>
  <si>
    <t>1.3.3.</t>
  </si>
  <si>
    <t xml:space="preserve">2. </t>
  </si>
  <si>
    <t>3.2.4.</t>
  </si>
  <si>
    <t>Всего расходов, руб.</t>
  </si>
  <si>
    <t>Оплата населением услуги СиР, руб.</t>
  </si>
  <si>
    <t xml:space="preserve"> Расходы по услугам банка, руб.</t>
  </si>
  <si>
    <t>3.1.</t>
  </si>
  <si>
    <t xml:space="preserve"> Офисная мебель, оргтехника, руб.</t>
  </si>
  <si>
    <t>3.2.6.</t>
  </si>
  <si>
    <t>Канцелярские товары, руб.</t>
  </si>
  <si>
    <t xml:space="preserve">3.2.5. </t>
  </si>
  <si>
    <t xml:space="preserve"> Услуги связи, руб.</t>
  </si>
  <si>
    <t>Расходы на ПО, руб.</t>
  </si>
  <si>
    <t xml:space="preserve">3.2.3. </t>
  </si>
  <si>
    <t>Аренда офиса, руб.</t>
  </si>
  <si>
    <t xml:space="preserve">3.2.2. </t>
  </si>
  <si>
    <t>ЗП специалистов ООО "ПрофЖилАльянс", руб.</t>
  </si>
  <si>
    <t xml:space="preserve">3.2.1. </t>
  </si>
  <si>
    <t>Расходы на управление, руб.</t>
  </si>
  <si>
    <t xml:space="preserve">3.2. </t>
  </si>
  <si>
    <t xml:space="preserve"> Прочие расходы по эксплуатации и содержанию МКД, руб.</t>
  </si>
  <si>
    <t>3.</t>
  </si>
  <si>
    <t>Аварийно - техническое обслуживание</t>
  </si>
  <si>
    <t xml:space="preserve">1.3.1. </t>
  </si>
  <si>
    <t xml:space="preserve"> Дезинсекция</t>
  </si>
  <si>
    <t xml:space="preserve"> Дератизация</t>
  </si>
  <si>
    <t xml:space="preserve"> Прочие расходы по эксплуатации и содержанию МКД</t>
  </si>
  <si>
    <t xml:space="preserve"> Расходы на вывоз мусора, руб.</t>
  </si>
  <si>
    <t>1.2.</t>
  </si>
  <si>
    <t>Расходы на техническое обслуживание, руб.</t>
  </si>
  <si>
    <t xml:space="preserve">1.1.3. </t>
  </si>
  <si>
    <t xml:space="preserve"> Расходы на уборку территории, руб.</t>
  </si>
  <si>
    <t>1.1.2.</t>
  </si>
  <si>
    <t xml:space="preserve"> Расходы на содержание МОП, руб.</t>
  </si>
  <si>
    <t>1.1.1.</t>
  </si>
  <si>
    <t>Расходы эксплутационных организаций по СиР, руб.</t>
  </si>
  <si>
    <t xml:space="preserve">1.1. </t>
  </si>
  <si>
    <t xml:space="preserve"> Расходы на содержание МКД</t>
  </si>
  <si>
    <t>1.</t>
  </si>
  <si>
    <t>Расходы по текущему ремонту МКД</t>
  </si>
  <si>
    <t xml:space="preserve"> Замена светильников </t>
  </si>
  <si>
    <t>2.8.</t>
  </si>
  <si>
    <t>ТО ЗУ, домофона</t>
  </si>
  <si>
    <t xml:space="preserve">2.7. </t>
  </si>
  <si>
    <t>Проверка и чистка вентканалов, руб.</t>
  </si>
  <si>
    <t xml:space="preserve">2.6. </t>
  </si>
  <si>
    <t xml:space="preserve"> Съем показаний с УУТЭ, руб. </t>
  </si>
  <si>
    <t>2.5.</t>
  </si>
  <si>
    <t>ТО ИТП</t>
  </si>
  <si>
    <t xml:space="preserve">2.4. </t>
  </si>
  <si>
    <t xml:space="preserve">Техническое обслуживание СПС, руб. </t>
  </si>
  <si>
    <t xml:space="preserve">2.3. </t>
  </si>
  <si>
    <t xml:space="preserve">ТО диспетчерской, руб. </t>
  </si>
  <si>
    <t xml:space="preserve">2.2. </t>
  </si>
  <si>
    <t>ТО Лифтового хозяйства, руб.</t>
  </si>
  <si>
    <t xml:space="preserve">2.1. </t>
  </si>
  <si>
    <t xml:space="preserve"> Начисления жителям за услугу консьерж, руб.</t>
  </si>
  <si>
    <t>Оплачено жителями за услугу консьерж, руб.</t>
  </si>
  <si>
    <t>Задолженность жителей на 31.12.15, руб.</t>
  </si>
  <si>
    <t xml:space="preserve">3. </t>
  </si>
</sst>
</file>

<file path=xl/styles.xml><?xml version="1.0" encoding="utf-8"?>
<styleSheet xmlns="http://schemas.openxmlformats.org/spreadsheetml/2006/main">
  <numFmts count="4"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_-* #,##0\ _₽_-;\-* #,##0\ _₽_-;_-* &quot;-&quot;??\ _₽_-;_-@_-"/>
    <numFmt numFmtId="165" formatCode="_-* #,##0.00\ [$₽-419]_-;\-* #,##0.00\ [$₽-419]_-;_-* &quot;-&quot;??\ [$₽-419]_-;_-@_-"/>
  </numFmts>
  <fonts count="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43" fontId="0" fillId="0" borderId="0" xfId="1" applyFont="1"/>
    <xf numFmtId="43" fontId="0" fillId="0" borderId="0" xfId="1" applyFont="1" applyAlignment="1">
      <alignment horizontal="center"/>
    </xf>
    <xf numFmtId="43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43" fontId="0" fillId="0" borderId="0" xfId="0" applyNumberFormat="1"/>
    <xf numFmtId="0" fontId="2" fillId="0" borderId="0" xfId="0" applyFont="1"/>
    <xf numFmtId="0" fontId="3" fillId="0" borderId="0" xfId="0" applyFont="1"/>
    <xf numFmtId="43" fontId="3" fillId="0" borderId="0" xfId="1" applyNumberFormat="1" applyFont="1"/>
    <xf numFmtId="0" fontId="4" fillId="0" borderId="0" xfId="0" applyFont="1"/>
    <xf numFmtId="43" fontId="4" fillId="0" borderId="0" xfId="1" applyFont="1"/>
    <xf numFmtId="10" fontId="0" fillId="0" borderId="0" xfId="3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0" fontId="2" fillId="0" borderId="0" xfId="3" applyNumberFormat="1" applyFont="1"/>
    <xf numFmtId="165" fontId="2" fillId="0" borderId="0" xfId="2" applyNumberFormat="1" applyFont="1"/>
    <xf numFmtId="165" fontId="0" fillId="0" borderId="0" xfId="2" applyNumberFormat="1" applyFont="1"/>
    <xf numFmtId="165" fontId="3" fillId="0" borderId="0" xfId="2" applyNumberFormat="1" applyFont="1"/>
  </cellXfs>
  <cellStyles count="4">
    <cellStyle name="Денежный" xfId="2" builtinId="4"/>
    <cellStyle name="Обычный" xfId="0" builtinId="0"/>
    <cellStyle name="Процентный" xfId="3" builtinId="5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71"/>
  <sheetViews>
    <sheetView tabSelected="1" topLeftCell="A28" workbookViewId="0">
      <selection activeCell="F2" sqref="F2:G5"/>
    </sheetView>
  </sheetViews>
  <sheetFormatPr defaultRowHeight="15" outlineLevelRow="2"/>
  <cols>
    <col min="2" max="2" width="5.7109375" bestFit="1" customWidth="1"/>
    <col min="3" max="3" width="58.42578125" bestFit="1" customWidth="1"/>
    <col min="4" max="4" width="16.42578125" bestFit="1" customWidth="1"/>
    <col min="5" max="5" width="8.140625" bestFit="1" customWidth="1"/>
    <col min="6" max="6" width="13.140625" bestFit="1" customWidth="1"/>
    <col min="7" max="7" width="14.5703125" bestFit="1" customWidth="1"/>
  </cols>
  <sheetData>
    <row r="1" spans="1:7">
      <c r="A1" t="s">
        <v>0</v>
      </c>
    </row>
    <row r="2" spans="1:7">
      <c r="C2" t="s">
        <v>1</v>
      </c>
      <c r="D2" s="3">
        <v>20274.5</v>
      </c>
    </row>
    <row r="3" spans="1:7">
      <c r="C3" t="s">
        <v>2</v>
      </c>
      <c r="D3" s="3">
        <v>1516.7</v>
      </c>
      <c r="F3" s="5"/>
    </row>
    <row r="4" spans="1:7">
      <c r="C4" t="s">
        <v>3</v>
      </c>
      <c r="D4" s="3">
        <v>4218</v>
      </c>
      <c r="F4" s="5"/>
    </row>
    <row r="5" spans="1:7">
      <c r="C5" t="s">
        <v>4</v>
      </c>
      <c r="D5" s="4">
        <v>3</v>
      </c>
      <c r="F5" s="5"/>
      <c r="G5" s="5"/>
    </row>
    <row r="6" spans="1:7">
      <c r="C6" t="s">
        <v>5</v>
      </c>
      <c r="D6" s="4">
        <v>9</v>
      </c>
    </row>
    <row r="7" spans="1:7">
      <c r="C7" t="s">
        <v>6</v>
      </c>
      <c r="D7" s="4">
        <v>231</v>
      </c>
    </row>
    <row r="9" spans="1:7">
      <c r="A9" t="s">
        <v>7</v>
      </c>
    </row>
    <row r="10" spans="1:7">
      <c r="C10" t="s">
        <v>8</v>
      </c>
      <c r="D10" s="2">
        <v>2177112.54</v>
      </c>
      <c r="E10" s="11"/>
    </row>
    <row r="11" spans="1:7">
      <c r="C11" t="s">
        <v>9</v>
      </c>
      <c r="D11" s="2">
        <v>855232</v>
      </c>
      <c r="E11" s="11">
        <f>D11/$D$10</f>
        <v>0.39282856732798938</v>
      </c>
    </row>
    <row r="12" spans="1:7">
      <c r="C12" t="s">
        <v>10</v>
      </c>
      <c r="D12" s="2">
        <f>D10-D11</f>
        <v>1321880.54</v>
      </c>
      <c r="E12" s="11"/>
    </row>
    <row r="14" spans="1:7">
      <c r="A14" t="s">
        <v>11</v>
      </c>
    </row>
    <row r="15" spans="1:7">
      <c r="C15" s="6" t="s">
        <v>12</v>
      </c>
    </row>
    <row r="16" spans="1:7">
      <c r="C16" t="s">
        <v>13</v>
      </c>
      <c r="D16" s="2">
        <v>318132.02</v>
      </c>
      <c r="E16" s="5"/>
    </row>
    <row r="17" spans="1:7">
      <c r="C17" t="s">
        <v>14</v>
      </c>
      <c r="D17" s="2">
        <v>160985.23000000001</v>
      </c>
      <c r="E17" s="11">
        <f>D17/D16</f>
        <v>0.50603277846725392</v>
      </c>
    </row>
    <row r="18" spans="1:7">
      <c r="C18" t="s">
        <v>18</v>
      </c>
      <c r="D18" s="2">
        <f>D16-D17</f>
        <v>157146.79</v>
      </c>
    </row>
    <row r="19" spans="1:7">
      <c r="C19" s="6" t="s">
        <v>15</v>
      </c>
      <c r="D19" s="2"/>
    </row>
    <row r="20" spans="1:7">
      <c r="C20" t="s">
        <v>16</v>
      </c>
      <c r="D20" s="2">
        <v>279429.49</v>
      </c>
    </row>
    <row r="21" spans="1:7">
      <c r="C21" t="s">
        <v>17</v>
      </c>
      <c r="D21" s="2">
        <v>132879.07</v>
      </c>
      <c r="E21" s="11">
        <f>D21/D20</f>
        <v>0.47553703082663185</v>
      </c>
    </row>
    <row r="22" spans="1:7">
      <c r="C22" t="s">
        <v>18</v>
      </c>
      <c r="D22" s="2">
        <f>D20-D21</f>
        <v>146550.41999999998</v>
      </c>
    </row>
    <row r="23" spans="1:7">
      <c r="C23" s="6" t="s">
        <v>19</v>
      </c>
    </row>
    <row r="24" spans="1:7">
      <c r="C24" t="s">
        <v>20</v>
      </c>
      <c r="D24" s="2">
        <v>2108473.11</v>
      </c>
      <c r="E24" s="5"/>
    </row>
    <row r="25" spans="1:7">
      <c r="C25" t="s">
        <v>21</v>
      </c>
      <c r="D25" s="2">
        <v>873848.57</v>
      </c>
      <c r="E25" s="11">
        <f>D25/D24</f>
        <v>0.4144461534062438</v>
      </c>
      <c r="G25" s="1"/>
    </row>
    <row r="26" spans="1:7">
      <c r="C26" t="s">
        <v>18</v>
      </c>
      <c r="D26" s="2">
        <f>D24-D25</f>
        <v>1234624.54</v>
      </c>
    </row>
    <row r="28" spans="1:7">
      <c r="A28" t="s">
        <v>22</v>
      </c>
    </row>
    <row r="29" spans="1:7">
      <c r="C29" t="s">
        <v>23</v>
      </c>
      <c r="D29" s="2">
        <v>438037.86</v>
      </c>
    </row>
    <row r="30" spans="1:7">
      <c r="C30" t="s">
        <v>24</v>
      </c>
      <c r="D30" s="2">
        <v>223154.48</v>
      </c>
      <c r="E30" s="11">
        <f>D30/D29</f>
        <v>0.5094410789058279</v>
      </c>
    </row>
    <row r="31" spans="1:7">
      <c r="C31" t="s">
        <v>18</v>
      </c>
      <c r="D31" s="2">
        <f>D29-D30</f>
        <v>214883.37999999998</v>
      </c>
    </row>
    <row r="33" spans="1:5">
      <c r="A33" t="s">
        <v>25</v>
      </c>
    </row>
    <row r="34" spans="1:5">
      <c r="B34" t="s">
        <v>67</v>
      </c>
      <c r="C34" t="s">
        <v>85</v>
      </c>
      <c r="D34" s="2">
        <v>297990</v>
      </c>
    </row>
    <row r="35" spans="1:5">
      <c r="B35" t="s">
        <v>30</v>
      </c>
      <c r="C35" t="s">
        <v>86</v>
      </c>
      <c r="D35" s="2">
        <v>129032.17</v>
      </c>
      <c r="E35" s="11">
        <f>D35/D34</f>
        <v>0.43300838954327325</v>
      </c>
    </row>
    <row r="36" spans="1:5">
      <c r="B36" t="s">
        <v>88</v>
      </c>
      <c r="C36" t="s">
        <v>87</v>
      </c>
      <c r="D36" s="2">
        <f>D34-D35</f>
        <v>168957.83000000002</v>
      </c>
    </row>
    <row r="38" spans="1:5">
      <c r="A38" t="s">
        <v>26</v>
      </c>
    </row>
    <row r="40" spans="1:5" collapsed="1">
      <c r="B40" s="12" t="s">
        <v>67</v>
      </c>
      <c r="C40" s="6" t="s">
        <v>66</v>
      </c>
      <c r="D40" s="16">
        <f>D41+D45+D46</f>
        <v>515821.26</v>
      </c>
      <c r="E40" s="15">
        <f>D40/$D$69</f>
        <v>0.23898019945332688</v>
      </c>
    </row>
    <row r="41" spans="1:5" hidden="1" outlineLevel="1" collapsed="1">
      <c r="B41" s="13" t="s">
        <v>65</v>
      </c>
      <c r="C41" t="s">
        <v>64</v>
      </c>
      <c r="D41" s="17">
        <f>SUM(D42:D44)</f>
        <v>296685.2</v>
      </c>
      <c r="E41" s="11">
        <f t="shared" ref="E41:E49" si="0">D41/$D$69</f>
        <v>0.1374543737705774</v>
      </c>
    </row>
    <row r="42" spans="1:5" hidden="1" outlineLevel="2">
      <c r="B42" s="14" t="s">
        <v>63</v>
      </c>
      <c r="C42" s="7" t="s">
        <v>62</v>
      </c>
      <c r="D42" s="18">
        <v>96900</v>
      </c>
      <c r="E42" s="11">
        <f t="shared" si="0"/>
        <v>4.4893809392477106E-2</v>
      </c>
    </row>
    <row r="43" spans="1:5" hidden="1" outlineLevel="2">
      <c r="B43" s="14" t="s">
        <v>61</v>
      </c>
      <c r="C43" s="7" t="s">
        <v>60</v>
      </c>
      <c r="D43" s="18">
        <v>101100</v>
      </c>
      <c r="E43" s="11">
        <f t="shared" si="0"/>
        <v>4.683967109989097E-2</v>
      </c>
    </row>
    <row r="44" spans="1:5" hidden="1" outlineLevel="2">
      <c r="B44" s="14" t="s">
        <v>59</v>
      </c>
      <c r="C44" s="7" t="s">
        <v>58</v>
      </c>
      <c r="D44" s="18">
        <v>98685.2</v>
      </c>
      <c r="E44" s="11">
        <f t="shared" si="0"/>
        <v>4.5720893278209301E-2</v>
      </c>
    </row>
    <row r="45" spans="1:5" hidden="1" outlineLevel="1">
      <c r="B45" s="13" t="s">
        <v>57</v>
      </c>
      <c r="C45" t="s">
        <v>56</v>
      </c>
      <c r="D45" s="17">
        <v>138470</v>
      </c>
      <c r="E45" s="11">
        <f t="shared" si="0"/>
        <v>6.4153207291809136E-2</v>
      </c>
    </row>
    <row r="46" spans="1:5" hidden="1" outlineLevel="1" collapsed="1">
      <c r="B46" s="13" t="s">
        <v>27</v>
      </c>
      <c r="C46" t="s">
        <v>55</v>
      </c>
      <c r="D46" s="17">
        <f>SUM(D47:D49)</f>
        <v>80666.06</v>
      </c>
      <c r="E46" s="11">
        <f t="shared" si="0"/>
        <v>3.7372618390940367E-2</v>
      </c>
    </row>
    <row r="47" spans="1:5" hidden="1" outlineLevel="2">
      <c r="B47" s="14" t="s">
        <v>52</v>
      </c>
      <c r="C47" s="7" t="s">
        <v>51</v>
      </c>
      <c r="D47" s="18">
        <v>67456.12</v>
      </c>
      <c r="E47" s="11">
        <f t="shared" si="0"/>
        <v>3.1252447818741612E-2</v>
      </c>
    </row>
    <row r="48" spans="1:5" hidden="1" outlineLevel="2">
      <c r="B48" s="14" t="s">
        <v>28</v>
      </c>
      <c r="C48" s="7" t="s">
        <v>54</v>
      </c>
      <c r="D48" s="18">
        <v>7661.19</v>
      </c>
      <c r="E48" s="11">
        <f t="shared" si="0"/>
        <v>3.5494324414814412E-3</v>
      </c>
    </row>
    <row r="49" spans="2:6" hidden="1" outlineLevel="2">
      <c r="B49" s="14" t="s">
        <v>29</v>
      </c>
      <c r="C49" s="7" t="s">
        <v>53</v>
      </c>
      <c r="D49" s="18">
        <v>5548.75</v>
      </c>
      <c r="E49" s="11">
        <f t="shared" si="0"/>
        <v>2.5707381307173102E-3</v>
      </c>
    </row>
    <row r="50" spans="2:6" collapsed="1">
      <c r="B50" s="12" t="s">
        <v>30</v>
      </c>
      <c r="C50" s="6" t="s">
        <v>68</v>
      </c>
      <c r="D50" s="16">
        <f>D51+D52+D53+D54+D55+D56+D57+D58</f>
        <v>592941.10999999987</v>
      </c>
      <c r="E50" s="15">
        <f>D50/$D$69</f>
        <v>0.27470985730963671</v>
      </c>
    </row>
    <row r="51" spans="2:6" hidden="1" outlineLevel="1">
      <c r="B51" s="13" t="s">
        <v>84</v>
      </c>
      <c r="C51" t="s">
        <v>83</v>
      </c>
      <c r="D51" s="17">
        <v>382180.86</v>
      </c>
      <c r="E51" s="11">
        <f t="shared" ref="E51:E58" si="1">D51/$D$69</f>
        <v>0.1770645478048811</v>
      </c>
      <c r="F51" s="5"/>
    </row>
    <row r="52" spans="2:6" hidden="1" outlineLevel="1">
      <c r="B52" s="13" t="s">
        <v>82</v>
      </c>
      <c r="C52" t="s">
        <v>81</v>
      </c>
      <c r="D52" s="17">
        <v>38155</v>
      </c>
      <c r="E52" s="11">
        <f t="shared" si="1"/>
        <v>1.7677227011041938E-2</v>
      </c>
    </row>
    <row r="53" spans="2:6" hidden="1" outlineLevel="1">
      <c r="B53" s="13" t="s">
        <v>80</v>
      </c>
      <c r="C53" t="s">
        <v>79</v>
      </c>
      <c r="D53" s="17">
        <v>54500</v>
      </c>
      <c r="E53" s="11">
        <f t="shared" si="1"/>
        <v>2.5249872155727576E-2</v>
      </c>
    </row>
    <row r="54" spans="2:6" hidden="1" outlineLevel="1">
      <c r="B54" s="13" t="s">
        <v>78</v>
      </c>
      <c r="C54" t="s">
        <v>77</v>
      </c>
      <c r="D54" s="17">
        <v>75000</v>
      </c>
      <c r="E54" s="11">
        <f t="shared" si="1"/>
        <v>3.4747530489533364E-2</v>
      </c>
    </row>
    <row r="55" spans="2:6" hidden="1" outlineLevel="1">
      <c r="B55" s="13" t="s">
        <v>76</v>
      </c>
      <c r="C55" t="s">
        <v>75</v>
      </c>
      <c r="D55" s="17">
        <v>3418.46</v>
      </c>
      <c r="E55" s="11">
        <f t="shared" si="1"/>
        <v>1.5837739076966697E-3</v>
      </c>
    </row>
    <row r="56" spans="2:6" hidden="1" outlineLevel="1">
      <c r="B56" s="13" t="s">
        <v>74</v>
      </c>
      <c r="C56" t="s">
        <v>73</v>
      </c>
      <c r="D56" s="17">
        <v>21845.599999999999</v>
      </c>
      <c r="E56" s="11">
        <f t="shared" si="1"/>
        <v>1.0121075360828666E-2</v>
      </c>
    </row>
    <row r="57" spans="2:6" hidden="1" outlineLevel="1">
      <c r="B57" s="13" t="s">
        <v>72</v>
      </c>
      <c r="C57" t="s">
        <v>71</v>
      </c>
      <c r="D57" s="17">
        <v>6000</v>
      </c>
      <c r="E57" s="11">
        <f t="shared" si="1"/>
        <v>2.779802439162669E-3</v>
      </c>
    </row>
    <row r="58" spans="2:6" hidden="1" outlineLevel="1">
      <c r="B58" s="13" t="s">
        <v>70</v>
      </c>
      <c r="C58" t="s">
        <v>69</v>
      </c>
      <c r="D58" s="17">
        <v>11841.19</v>
      </c>
      <c r="E58" s="11">
        <f t="shared" si="1"/>
        <v>5.4860281407647675E-3</v>
      </c>
    </row>
    <row r="59" spans="2:6" collapsed="1">
      <c r="B59" s="12" t="s">
        <v>50</v>
      </c>
      <c r="C59" s="6" t="s">
        <v>49</v>
      </c>
      <c r="D59" s="16">
        <f>D60+D61</f>
        <v>1049664.3999999999</v>
      </c>
      <c r="E59" s="15">
        <f>D59/$D$69</f>
        <v>0.48630994323703652</v>
      </c>
    </row>
    <row r="60" spans="2:6" hidden="1" outlineLevel="1">
      <c r="B60" t="s">
        <v>35</v>
      </c>
      <c r="C60" t="s">
        <v>34</v>
      </c>
      <c r="D60" s="5">
        <v>2607</v>
      </c>
      <c r="E60" s="11">
        <f t="shared" ref="E60:E67" si="2">D60/$D$69</f>
        <v>1.2078241598161797E-3</v>
      </c>
    </row>
    <row r="61" spans="2:6" hidden="1" outlineLevel="1" collapsed="1">
      <c r="B61" t="s">
        <v>48</v>
      </c>
      <c r="C61" t="s">
        <v>47</v>
      </c>
      <c r="D61" s="5">
        <f>D62+D63+D64+D65+D66+D67</f>
        <v>1047057.4</v>
      </c>
      <c r="E61" s="11">
        <f t="shared" si="2"/>
        <v>0.4851021190772204</v>
      </c>
    </row>
    <row r="62" spans="2:6" hidden="1" outlineLevel="2">
      <c r="B62" s="7" t="s">
        <v>46</v>
      </c>
      <c r="C62" s="7" t="s">
        <v>45</v>
      </c>
      <c r="D62" s="8">
        <v>648615.06000000006</v>
      </c>
      <c r="E62" s="11">
        <f t="shared" si="2"/>
        <v>0.30050362097760686</v>
      </c>
    </row>
    <row r="63" spans="2:6" hidden="1" outlineLevel="2">
      <c r="B63" s="7" t="s">
        <v>44</v>
      </c>
      <c r="C63" s="7" t="s">
        <v>43</v>
      </c>
      <c r="D63" s="8">
        <v>178100</v>
      </c>
      <c r="E63" s="11">
        <f t="shared" si="2"/>
        <v>8.2513802402478562E-2</v>
      </c>
    </row>
    <row r="64" spans="2:6" hidden="1" outlineLevel="2">
      <c r="B64" s="7" t="s">
        <v>42</v>
      </c>
      <c r="C64" s="7" t="s">
        <v>41</v>
      </c>
      <c r="D64" s="8">
        <v>58131.32</v>
      </c>
      <c r="E64" s="11">
        <f t="shared" si="2"/>
        <v>2.6932264187957609E-2</v>
      </c>
    </row>
    <row r="65" spans="2:7" hidden="1" outlineLevel="2">
      <c r="B65" s="7" t="s">
        <v>31</v>
      </c>
      <c r="C65" s="7" t="s">
        <v>40</v>
      </c>
      <c r="D65" s="8">
        <v>9689.6200000000008</v>
      </c>
      <c r="E65" s="11">
        <f t="shared" si="2"/>
        <v>4.4892048850932306E-3</v>
      </c>
    </row>
    <row r="66" spans="2:7" hidden="1" outlineLevel="2">
      <c r="B66" s="7" t="s">
        <v>39</v>
      </c>
      <c r="C66" s="7" t="s">
        <v>38</v>
      </c>
      <c r="D66" s="8">
        <v>14876.24</v>
      </c>
      <c r="E66" s="11">
        <f t="shared" si="2"/>
        <v>6.8921680395948775E-3</v>
      </c>
    </row>
    <row r="67" spans="2:7" hidden="1" outlineLevel="2">
      <c r="B67" s="7" t="s">
        <v>37</v>
      </c>
      <c r="C67" s="7" t="s">
        <v>36</v>
      </c>
      <c r="D67" s="8">
        <v>137645.16</v>
      </c>
      <c r="E67" s="11">
        <f t="shared" si="2"/>
        <v>6.377105858448931E-2</v>
      </c>
    </row>
    <row r="69" spans="2:7" ht="15.75">
      <c r="C69" s="9" t="s">
        <v>32</v>
      </c>
      <c r="D69" s="10">
        <f>D40+D50+D59</f>
        <v>2158426.7699999996</v>
      </c>
      <c r="E69" s="11">
        <f>D69/$D$69</f>
        <v>1</v>
      </c>
      <c r="F69" s="5"/>
      <c r="G69" s="5"/>
    </row>
    <row r="71" spans="2:7" ht="15.75">
      <c r="C71" s="9" t="s">
        <v>33</v>
      </c>
      <c r="D71" s="10">
        <v>855232</v>
      </c>
      <c r="E71" s="15">
        <f>D71/$D$69</f>
        <v>0.39622933327499466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Кирьяков</dc:creator>
  <cp:lastModifiedBy>Александр Кирьяков</cp:lastModifiedBy>
  <dcterms:created xsi:type="dcterms:W3CDTF">2016-04-26T16:41:14Z</dcterms:created>
  <dcterms:modified xsi:type="dcterms:W3CDTF">2016-05-23T08:08:21Z</dcterms:modified>
</cp:coreProperties>
</file>